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8" activeTab="0"/>
  </bookViews>
  <sheets>
    <sheet name="valor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<sst xmlns="http://schemas.openxmlformats.org/spreadsheetml/2006/main" count="31" uniqueCount="29">
  <si>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Nombre Valor</t>
  </si>
  <si>
    <t>Compra(Venta)</t>
  </si>
  <si>
    <t>Rendimientos</t>
  </si>
  <si>
    <t>Alteración</t>
  </si>
  <si>
    <t>Restantes</t>
  </si>
  <si>
    <t>Código</t>
  </si>
  <si>
    <t>Fecha</t>
  </si>
  <si>
    <t>Previas</t>
  </si>
  <si>
    <t>Número</t>
  </si>
  <si>
    <t>Valor</t>
  </si>
  <si>
    <t>Compensadas</t>
  </si>
  <si>
    <t>Bruto</t>
  </si>
  <si>
    <t>Neto</t>
  </si>
  <si>
    <t>Gastos</t>
  </si>
  <si>
    <t>Split</t>
  </si>
  <si>
    <t>Amortización</t>
  </si>
  <si>
    <t>Observaciones</t>
  </si>
  <si>
    <t>Unitario</t>
  </si>
  <si>
    <t>FoAS</t>
  </si>
  <si>
    <t>AApS</t>
  </si>
  <si>
    <t>MdLD-1101</t>
  </si>
  <si>
    <t>Div-1104</t>
  </si>
  <si>
    <t>Scrip-1110</t>
  </si>
  <si>
    <t>1/13 acciones o $4,64</t>
  </si>
  <si>
    <t>Split-1203</t>
  </si>
  <si>
    <t>scrip-1204</t>
  </si>
  <si>
    <t>1/11 acciones, o $0,55;vendió a terceros 145000derechos por 11600</t>
  </si>
  <si>
    <t>Venta-1205</t>
  </si>
  <si>
    <t>Adquiridas (1101:7.360,52) por 433.261,97. Ganancia de 46.738,03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</si>
</sst>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#.00"/>
    <numFmt numFmtId="167" formatCode="#,##0.0000"/>
    <numFmt numFmtId="168" formatCode="@"/>
    <numFmt numFmtId="169" formatCode="DD/MM/YY"/>
    <numFmt numFmtId="170" formatCode="#,##0"/>
  </numFmts>
  <fonts count="5">
    <font>
      <sz val="10"/>
      <name val="Arial"/>
      <family val="2"/>
    </font>
    <font>
      <sz val="10"/>
      <name val="Mangal"/>
      <family val="2"/>
    </font>
    <font>
      <sz val="10"/>
      <color indexed="9"/>
      <name val="Mangal"/>
      <family val="2"/>
    </font>
    <font>
      <sz val="10"/>
      <color indexed="54"/>
      <name val="Mangal"/>
      <family val="2"/>
    </font>
    <font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</cellStyleXfs>
  <cellXfs count="15">
    <xf numFmtId="164" fontId="0" fillId="0" borderId="0" xfId="0" applyAlignment="1">
      <alignment/>
    </xf>
    <xf numFmtId="165" fontId="0" fillId="4" borderId="0" xfId="22" applyNumberFormat="1" applyAlignment="1">
      <alignment/>
    </xf>
    <xf numFmtId="166" fontId="0" fillId="4" borderId="0" xfId="22" applyNumberFormat="1" applyAlignment="1">
      <alignment/>
    </xf>
    <xf numFmtId="167" fontId="0" fillId="5" borderId="0" xfId="23" applyNumberFormat="1" applyAlignment="1">
      <alignment/>
    </xf>
    <xf numFmtId="168" fontId="0" fillId="2" borderId="0" xfId="20" applyNumberFormat="1" applyFont="1" applyAlignment="1">
      <alignment/>
    </xf>
    <xf numFmtId="169" fontId="0" fillId="2" borderId="0" xfId="20" applyNumberFormat="1" applyAlignment="1">
      <alignment/>
    </xf>
    <xf numFmtId="170" fontId="0" fillId="3" borderId="0" xfId="21" applyNumberFormat="1" applyAlignment="1">
      <alignment/>
    </xf>
    <xf numFmtId="165" fontId="0" fillId="3" borderId="0" xfId="21" applyNumberFormat="1" applyAlignment="1">
      <alignment/>
    </xf>
    <xf numFmtId="166" fontId="0" fillId="2" borderId="0" xfId="20" applyNumberFormat="1" applyAlignment="1">
      <alignment/>
    </xf>
    <xf numFmtId="167" fontId="0" fillId="2" borderId="0" xfId="20" applyNumberFormat="1" applyAlignment="1">
      <alignment/>
    </xf>
    <xf numFmtId="165" fontId="0" fillId="2" borderId="0" xfId="20" applyNumberFormat="1" applyAlignment="1">
      <alignment/>
    </xf>
    <xf numFmtId="168" fontId="0" fillId="3" borderId="0" xfId="21" applyNumberFormat="1" applyAlignment="1">
      <alignment/>
    </xf>
    <xf numFmtId="167" fontId="4" fillId="7" borderId="0" xfId="25" applyNumberFormat="1" applyAlignment="1">
      <alignment/>
    </xf>
    <xf numFmtId="167" fontId="0" fillId="0" borderId="0" xfId="0" applyNumberFormat="1" applyAlignment="1">
      <alignment/>
    </xf>
    <xf numFmtId="164" fontId="0" fillId="2" borderId="0" xfId="20" applyNumberForma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ntrada1" xfId="20"/>
    <cellStyle name="Entrada2" xfId="21"/>
    <cellStyle name="Salida1" xfId="22"/>
    <cellStyle name="Salida2" xfId="23"/>
    <cellStyle name="Alterado" xfId="24"/>
    <cellStyle name="Intermedio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D1">
      <pane ySplit="65535" topLeftCell="A1" activePane="topLeft" state="split"/>
      <selection pane="topLeft" activeCell="L9" sqref="L9"/>
      <selection pane="bottomLeft" activeCell="D1" sqref="D1"/>
    </sheetView>
  </sheetViews>
  <sheetFormatPr defaultColWidth="12.57421875" defaultRowHeight="12.75"/>
  <cols>
    <col min="1" max="5" width="10.140625" style="0" customWidth="1"/>
    <col min="6" max="6" width="11.7109375" style="0" customWidth="1"/>
    <col min="7" max="12" width="10.140625" style="0" customWidth="1"/>
    <col min="13" max="15" width="11.57421875" style="0" customWidth="1"/>
    <col min="16" max="16" width="10.00390625" style="0" customWidth="1"/>
    <col min="17" max="17" width="9.421875" style="0" customWidth="1"/>
    <col min="18" max="18" width="9.00390625" style="0" customWidth="1"/>
    <col min="19" max="16384" width="11.57421875" style="0" customWidth="1"/>
  </cols>
  <sheetData>
    <row r="1" spans="1:15" ht="13.5">
      <c r="A1" t="s">
        <v>0</v>
      </c>
      <c r="M1" s="1">
        <f>SUM(M4:M10)</f>
        <v>83031.99999999997</v>
      </c>
      <c r="N1" s="2">
        <f>SUM(N4:N10)</f>
        <v>449682.59425094456</v>
      </c>
      <c r="O1" s="3">
        <f>IF(M1&gt;0,N1/M1,"")</f>
        <v>5.415774571863194</v>
      </c>
    </row>
    <row r="2" spans="4:13" ht="13.5">
      <c r="D2" t="s">
        <v>1</v>
      </c>
      <c r="G2" t="s">
        <v>2</v>
      </c>
      <c r="J2" t="s">
        <v>3</v>
      </c>
      <c r="M2" t="s">
        <v>4</v>
      </c>
    </row>
    <row r="3" spans="1:17" ht="13.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M3" t="s">
        <v>8</v>
      </c>
      <c r="N3" t="s">
        <v>9</v>
      </c>
      <c r="O3" t="s">
        <v>17</v>
      </c>
      <c r="P3" t="s">
        <v>18</v>
      </c>
      <c r="Q3" t="s">
        <v>19</v>
      </c>
    </row>
    <row r="4" spans="1:18" ht="13.5">
      <c r="A4" s="4" t="s">
        <v>20</v>
      </c>
      <c r="B4" s="5">
        <v>40564</v>
      </c>
      <c r="C4" s="5"/>
      <c r="D4" s="6">
        <v>15000</v>
      </c>
      <c r="E4" s="7">
        <v>999000</v>
      </c>
      <c r="F4" s="8">
        <f>-F9*P9/P4</f>
        <v>7360.518180479907</v>
      </c>
      <c r="G4" s="7"/>
      <c r="H4" s="7"/>
      <c r="I4" s="7"/>
      <c r="J4" s="9"/>
      <c r="K4" s="10"/>
      <c r="L4" s="11"/>
      <c r="M4" s="1">
        <f>IF(ISNUMBER(D4),(D4-F4)*P4,0)</f>
        <v>83031.99999999997</v>
      </c>
      <c r="N4" s="1">
        <f>IF(ISNUMBER(D4),E4*(D4-F4)/D4-M4*Q4,0)</f>
        <v>449682.59425094456</v>
      </c>
      <c r="O4" s="3">
        <f>IF(M4&gt;0,N4/M4,"")</f>
        <v>5.415774571863194</v>
      </c>
      <c r="P4" s="12">
        <f>IF(ISNUMBER(J4),J4,1)*IF(ISNUMBER(P5),P5,1)</f>
        <v>10.868799999999998</v>
      </c>
      <c r="Q4" s="12">
        <f>IF(ISNUMBER(C4),K4/C4/P4,0)+Q5</f>
        <v>0.711856813386329</v>
      </c>
      <c r="R4" s="13"/>
    </row>
    <row r="5" spans="1:18" ht="13.5">
      <c r="A5" s="4" t="s">
        <v>21</v>
      </c>
      <c r="B5" s="5">
        <v>40644</v>
      </c>
      <c r="C5" s="14">
        <v>15000</v>
      </c>
      <c r="D5" s="6"/>
      <c r="E5" s="7"/>
      <c r="F5" s="8"/>
      <c r="G5" s="7">
        <f>ROUND(C5*5,2)</f>
        <v>75000</v>
      </c>
      <c r="H5" s="7">
        <v>60000</v>
      </c>
      <c r="I5" s="7"/>
      <c r="J5" s="9"/>
      <c r="K5" s="10"/>
      <c r="L5" s="11"/>
      <c r="M5" s="1">
        <f>IF(ISNUMBER(D5),(D5-F5)*P5,0)</f>
        <v>0</v>
      </c>
      <c r="N5" s="1">
        <f>IF(ISNUMBER(D5),E5*(D5-F5)/D5,0)</f>
        <v>0</v>
      </c>
      <c r="O5" s="3">
        <f>IF(M5&gt;0,N5/M5,"")</f>
      </c>
      <c r="P5" s="12">
        <f>IF(ISNUMBER(J5),J5,1)*IF(ISNUMBER(P6),P6,1)</f>
        <v>10.868799999999998</v>
      </c>
      <c r="Q5" s="12">
        <f>IF(ISNUMBER(C5),K5/C5/P5,0)+Q6</f>
        <v>0.711856813386329</v>
      </c>
      <c r="R5" s="13"/>
    </row>
    <row r="6" spans="1:18" ht="13.5">
      <c r="A6" s="4" t="s">
        <v>22</v>
      </c>
      <c r="B6" s="5">
        <v>40826</v>
      </c>
      <c r="C6" s="14">
        <v>15000</v>
      </c>
      <c r="D6" s="6"/>
      <c r="E6" s="7"/>
      <c r="F6" s="8"/>
      <c r="G6" s="7"/>
      <c r="H6" s="7"/>
      <c r="I6" s="7"/>
      <c r="J6" s="9">
        <f>(C6+1153)/C6</f>
        <v>1.0768666666666666</v>
      </c>
      <c r="K6" s="10">
        <v>51.04</v>
      </c>
      <c r="L6" s="11" t="s">
        <v>23</v>
      </c>
      <c r="M6" s="1">
        <f>IF(ISNUMBER(D6),(D6-F6)*P6,0)</f>
        <v>0</v>
      </c>
      <c r="N6" s="1">
        <f>IF(ISNUMBER(D6),E6*(D6-F6)/D6,0)</f>
        <v>0</v>
      </c>
      <c r="O6" s="3">
        <f>IF(M6&gt;0,N6/M6,"")</f>
      </c>
      <c r="P6" s="12">
        <f>IF(ISNUMBER(J6),J6,1)*IF(ISNUMBER(P7),P7,1)</f>
        <v>10.868799999999998</v>
      </c>
      <c r="Q6" s="12">
        <f>IF(ISNUMBER(C6),K6/C6/P6,0)+Q7</f>
        <v>0.711856813386329</v>
      </c>
      <c r="R6" s="13"/>
    </row>
    <row r="7" spans="1:18" ht="13.5">
      <c r="A7" s="4" t="s">
        <v>24</v>
      </c>
      <c r="B7" s="5">
        <v>40970</v>
      </c>
      <c r="C7" s="14">
        <v>16153</v>
      </c>
      <c r="D7" s="6"/>
      <c r="E7" s="7"/>
      <c r="F7" s="8"/>
      <c r="G7" s="7"/>
      <c r="H7" s="7"/>
      <c r="I7" s="7"/>
      <c r="J7" s="9">
        <v>10</v>
      </c>
      <c r="K7" s="10"/>
      <c r="L7" s="11"/>
      <c r="M7" s="1">
        <f>IF(ISNUMBER(D7),(D7-F7)*P7,0)</f>
        <v>0</v>
      </c>
      <c r="N7" s="1">
        <f>IF(ISNUMBER(D7),E7*(D7-F7)/D7,0)</f>
        <v>0</v>
      </c>
      <c r="O7" s="3">
        <f>IF(M7&gt;0,N7/M7,"")</f>
      </c>
      <c r="P7" s="12">
        <f>IF(ISNUMBER(J7),J7,1)*IF(ISNUMBER(P8),P8,1)</f>
        <v>10.092985823066922</v>
      </c>
      <c r="Q7" s="12">
        <f>IF(ISNUMBER(C7),K7/C7/P7,0)+Q8</f>
        <v>0.7115437460130526</v>
      </c>
      <c r="R7" s="13"/>
    </row>
    <row r="8" spans="1:18" ht="13.5">
      <c r="A8" s="4" t="s">
        <v>25</v>
      </c>
      <c r="B8" s="5">
        <v>41009</v>
      </c>
      <c r="C8" s="14">
        <v>161530</v>
      </c>
      <c r="D8" s="6"/>
      <c r="E8" s="7"/>
      <c r="F8" s="8"/>
      <c r="G8" s="7"/>
      <c r="H8" s="7"/>
      <c r="I8" s="7"/>
      <c r="J8" s="9">
        <f>(C8+1502)/C8</f>
        <v>1.0092985823066922</v>
      </c>
      <c r="K8" s="10">
        <f>116000+4.4</f>
        <v>116004.4</v>
      </c>
      <c r="L8" s="11" t="s">
        <v>26</v>
      </c>
      <c r="M8" s="1">
        <f>IF(ISNUMBER(D8),(D8-F8)*P8,0)</f>
        <v>0</v>
      </c>
      <c r="N8" s="1">
        <f>IF(ISNUMBER(D8),E8*(D8-F8)/D8,0)</f>
        <v>0</v>
      </c>
      <c r="O8" s="3">
        <f>IF(M8&gt;0,N8/M8,"")</f>
      </c>
      <c r="P8" s="12">
        <f>IF(ISNUMBER(J8),J8,1)*IF(ISNUMBER(P9),P9,1)</f>
        <v>1.0092985823066922</v>
      </c>
      <c r="Q8" s="12">
        <f>IF(ISNUMBER(C8),K8/C8/P8,0)+Q9</f>
        <v>0.7115437460130526</v>
      </c>
      <c r="R8" s="13"/>
    </row>
    <row r="9" spans="1:18" ht="13.5">
      <c r="A9" s="4" t="s">
        <v>27</v>
      </c>
      <c r="B9" s="5">
        <v>41036</v>
      </c>
      <c r="C9" s="14">
        <v>163032</v>
      </c>
      <c r="D9" s="6">
        <v>-80000</v>
      </c>
      <c r="E9" s="7">
        <v>-480000</v>
      </c>
      <c r="F9" s="8">
        <v>-80000</v>
      </c>
      <c r="G9" s="7"/>
      <c r="H9" s="7"/>
      <c r="I9" s="7"/>
      <c r="J9" s="9"/>
      <c r="K9" s="10"/>
      <c r="L9" s="11" t="s">
        <v>28</v>
      </c>
      <c r="M9" s="1">
        <f>IF(ISNUMBER(D9),(D9-F9)*P9,0)</f>
        <v>0</v>
      </c>
      <c r="N9" s="1">
        <f>IF(ISNUMBER(D9),E9*(D9-F9)/D9,0)</f>
        <v>0</v>
      </c>
      <c r="O9" s="3">
        <f>IF(M9&gt;0,N9/M9,"")</f>
      </c>
      <c r="P9" s="12">
        <f>IF(ISNUMBER(J9),J9,1)*IF(ISNUMBER(P10),P10,1)</f>
        <v>1</v>
      </c>
      <c r="Q9" s="12">
        <f>IF(ISNUMBER(C9),K9/C9/P9,0)+Q10</f>
        <v>0</v>
      </c>
      <c r="R9" s="13"/>
    </row>
    <row r="10" spans="1:18" ht="13.5">
      <c r="A10" s="4"/>
      <c r="B10" s="5"/>
      <c r="C10" s="5"/>
      <c r="D10" s="6"/>
      <c r="E10" s="7"/>
      <c r="F10" s="8"/>
      <c r="G10" s="7"/>
      <c r="H10" s="7"/>
      <c r="I10" s="7"/>
      <c r="J10" s="9"/>
      <c r="K10" s="10"/>
      <c r="L10" s="11"/>
      <c r="M10" s="1">
        <f>IF(ISNUMBER(D10),(D10-F10)*P10,0)</f>
        <v>0</v>
      </c>
      <c r="N10" s="1">
        <f>IF(ISNUMBER(D10),E10*(D10-F10)/D10,0)</f>
        <v>0</v>
      </c>
      <c r="O10" s="3">
        <f>IF(M10&gt;0,N10/M10,"")</f>
      </c>
      <c r="P10" s="12">
        <f>IF(ISNUMBER(J10),J10,1)*IF(ISNUMBER(P11),P11,1)</f>
        <v>1</v>
      </c>
      <c r="Q10" s="12">
        <f>IF(ISNUMBER(C10),K10/C10/P10,0)+Q11</f>
        <v>0</v>
      </c>
      <c r="R10" s="1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Hoja acciones trivial</dc:title>
  <dc:subject>Hoja contabilidad títulos compraventa sencilla</dc:subject>
  <dc:creator/>
  <cp:keywords/>
  <dc:description>Licenciado bajo Creative Commons con atribución (3.0 BY). Javier Aranda 2012.</dc:description>
  <cp:lastModifiedBy/>
  <dcterms:created xsi:type="dcterms:W3CDTF">2012-05-06T17:25:09Z</dcterms:created>
  <dcterms:modified xsi:type="dcterms:W3CDTF">2012-10-05T22:10:19Z</dcterms:modified>
  <cp:category/>
  <cp:version/>
  <cp:contentType/>
  <cp:contentStatus/>
  <cp:revision>9</cp:revision>
</cp:coreProperties>
</file>